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BF\risorse utili\"/>
    </mc:Choice>
  </mc:AlternateContent>
  <bookViews>
    <workbookView xWindow="0" yWindow="0" windowWidth="19200" windowHeight="82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"10/22/2017 23:12:14"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71027" calcMode="autoNoTable" concurrentCalc="0"/>
</workbook>
</file>

<file path=xl/calcChain.xml><?xml version="1.0" encoding="utf-8"?>
<calcChain xmlns="http://schemas.openxmlformats.org/spreadsheetml/2006/main">
  <c r="E10" i="1" l="1"/>
  <c r="E12" i="1"/>
  <c r="E14" i="1"/>
  <c r="E18" i="1"/>
  <c r="E33" i="1"/>
  <c r="E35" i="1"/>
  <c r="E36" i="1"/>
  <c r="F10" i="1"/>
  <c r="F12" i="1"/>
  <c r="F14" i="1"/>
  <c r="F18" i="1"/>
  <c r="F33" i="1"/>
  <c r="F35" i="1"/>
  <c r="F36" i="1"/>
  <c r="G10" i="1"/>
  <c r="G12" i="1"/>
  <c r="G14" i="1"/>
  <c r="G18" i="1"/>
  <c r="G35" i="1"/>
  <c r="G36" i="1"/>
  <c r="H10" i="1"/>
  <c r="H12" i="1"/>
  <c r="H14" i="1"/>
  <c r="H18" i="1"/>
  <c r="H35" i="1"/>
  <c r="H36" i="1"/>
  <c r="I10" i="1"/>
  <c r="I12" i="1"/>
  <c r="I14" i="1"/>
  <c r="I18" i="1"/>
  <c r="I35" i="1"/>
  <c r="I36" i="1"/>
  <c r="D10" i="1"/>
  <c r="D18" i="1"/>
  <c r="D35" i="1"/>
  <c r="D36" i="1"/>
  <c r="E21" i="1"/>
  <c r="E23" i="1"/>
  <c r="E25" i="1"/>
  <c r="E27" i="1"/>
  <c r="E29" i="1"/>
  <c r="F21" i="1"/>
  <c r="F23" i="1"/>
  <c r="F25" i="1"/>
  <c r="F27" i="1"/>
  <c r="F29" i="1"/>
  <c r="G21" i="1"/>
  <c r="G23" i="1"/>
  <c r="G25" i="1"/>
  <c r="G27" i="1"/>
  <c r="G29" i="1"/>
  <c r="H21" i="1"/>
  <c r="H23" i="1"/>
  <c r="H25" i="1"/>
  <c r="H27" i="1"/>
  <c r="H29" i="1"/>
  <c r="I21" i="1"/>
  <c r="I23" i="1"/>
  <c r="I25" i="1"/>
  <c r="I27" i="1"/>
  <c r="I29" i="1"/>
  <c r="D23" i="1"/>
  <c r="D25" i="1"/>
  <c r="D29" i="1"/>
  <c r="E19" i="1"/>
  <c r="F19" i="1"/>
  <c r="G19" i="1"/>
  <c r="H19" i="1"/>
  <c r="I19" i="1"/>
  <c r="D19" i="1"/>
  <c r="E4" i="1"/>
  <c r="F4" i="1"/>
  <c r="G4" i="1"/>
  <c r="H4" i="1"/>
  <c r="I4" i="1"/>
</calcChain>
</file>

<file path=xl/sharedStrings.xml><?xml version="1.0" encoding="utf-8"?>
<sst xmlns="http://schemas.openxmlformats.org/spreadsheetml/2006/main" count="35" uniqueCount="35">
  <si>
    <t>Revenue</t>
  </si>
  <si>
    <t>COGS</t>
  </si>
  <si>
    <t>Commenti</t>
  </si>
  <si>
    <t>Gross Margin</t>
  </si>
  <si>
    <t>SG&amp;A</t>
  </si>
  <si>
    <t>R&amp;D</t>
  </si>
  <si>
    <t>Other costs</t>
  </si>
  <si>
    <t>EBIT</t>
  </si>
  <si>
    <t>Tasse</t>
  </si>
  <si>
    <t>Net Income</t>
  </si>
  <si>
    <t>Number of shares</t>
  </si>
  <si>
    <t>EPS</t>
  </si>
  <si>
    <t>EBIT Margin %</t>
  </si>
  <si>
    <t>D&amp;A</t>
  </si>
  <si>
    <t>Note:</t>
  </si>
  <si>
    <t>EBITDA</t>
  </si>
  <si>
    <t>Interessi</t>
  </si>
  <si>
    <t>EBITDA Margin %</t>
  </si>
  <si>
    <t>Income Statement (Conto economico nella versione standard tipicamente utilizzata nel mondo professionale)</t>
  </si>
  <si>
    <t>Questo e` semplicemente il fatturato</t>
  </si>
  <si>
    <t>Vuol dire Cost of Goods Sold (sarebbe il costo del venduto, le materie prime piu` che altro)</t>
  </si>
  <si>
    <t>Margine Lordo, differenza tra fatturato e costo dei costi diretti menzionati prima)</t>
  </si>
  <si>
    <t>Vuol dire Selling, General and Administrative, cioe` le spese relative alla forza vendita, spese generali, amministrative, sono principalmente costi indiretti, mentre quelli diretti sono tipicamente dentro I COGS</t>
  </si>
  <si>
    <t>Research &amp; Development, cioe` le spese per la ricerca e lo sviluppo</t>
  </si>
  <si>
    <t>Altri costi vari. Il -1 nel 2016 sarebbe un ricavo, cioe` un costo espresso al negativo e` un ricavo</t>
  </si>
  <si>
    <t>Earnings before Interests and Taxes, cioe` ricavi prima del costo degli interessi e delle tasse, questo indica la redditivita` operativa di base prima di altri costi piu` indiretti, relativi a quanto debito hai e quante tasse paghi</t>
  </si>
  <si>
    <t>Percentuale EBIT paragonata al fatturato</t>
  </si>
  <si>
    <t>Spese annuali di interesse sul debito con banche</t>
  </si>
  <si>
    <t>Tasse pagate ogni anno al governo</t>
  </si>
  <si>
    <t>Reddito netto, quello che rimane alla fine</t>
  </si>
  <si>
    <t>Numero di azioni in cui e` diviso il capitale della societa` (se il proprietario e` solo uno allora saranno tutte sue)</t>
  </si>
  <si>
    <t>Guadagno netto per ogni azione, se la societa` e` quotata questo numero influenza pesantemente il valore dell`azione</t>
  </si>
  <si>
    <t>Spesso nascosti nel conto economico dentro COGS ci sono I costi di Depreciation &amp; Amortizazion, cioe` gli ammortamenti. Bisogna tirarli fuori per calcolare l`EBITDA</t>
  </si>
  <si>
    <t>Questa e` la metrica piu` utilizzata al mondo in finanza. Sarebbe come EBIT (vedi su) ma prima di caricare anche gli ammortamenti. Questo succede perche` gli ammortamenti sono costi non-cash, cioe` costi spalmati annualmente sulla base di quanto durera` il cespito acquisito, per cui si preferisce avere una metrica che escluda questi costi soggettivi dal conto economico per avere una migliore idea di quanto puo` rendere l`azienda</t>
  </si>
  <si>
    <t>EBITDA paragonato al fatturato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</si>
</sst>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9" fontId="0" fillId="0" borderId="0" xfId="0" applyNumberFormat="1"/>
    <xf numFmtId="1" fontId="0" fillId="0" borderId="0" xfId="0" applyNumberFormat="1"/>
    <xf numFmtId="9" fontId="2" fillId="0" borderId="0" xfId="0" applyNumberFormat="1" applyFont="1"/>
    <xf numFmtId="0" fontId="3" fillId="0" borderId="0" xfId="0" applyFont="1"/>
    <xf numFmtId="9" fontId="3" fillId="0" borderId="0" xfId="0" applyNumberFormat="1" applyFont="1"/>
    <xf numFmtId="2" fontId="0" fillId="0" borderId="0" xfId="0" applyNumberFormat="1"/>
    <xf numFmtId="1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6"/>
  <sheetViews>
    <sheetView tabSelected="1" zoomScale="80" zoomScaleNormal="80" workbookViewId="0">
      <selection activeCell="B4" sqref="B4"/>
    </sheetView>
  </sheetViews>
  <sheetFormatPr defaultRowHeight="14.25" x14ac:dyDescent="0.45"/>
  <sheetData>
    <row r="2" spans="2:11" x14ac:dyDescent="0.45">
      <c r="B2" s="1" t="s">
        <v>18</v>
      </c>
    </row>
    <row r="4" spans="2:11" x14ac:dyDescent="0.45">
      <c r="D4" s="5">
        <v>2011</v>
      </c>
      <c r="E4" s="5">
        <f>D4+1</f>
        <v>2012</v>
      </c>
      <c r="F4" s="5">
        <f t="shared" ref="F4:I4" si="0">E4+1</f>
        <v>2013</v>
      </c>
      <c r="G4" s="5">
        <f t="shared" si="0"/>
        <v>2014</v>
      </c>
      <c r="H4" s="5">
        <f t="shared" si="0"/>
        <v>2015</v>
      </c>
      <c r="I4" s="5">
        <f t="shared" si="0"/>
        <v>2016</v>
      </c>
      <c r="K4" t="s">
        <v>2</v>
      </c>
    </row>
    <row r="5" spans="2:11" x14ac:dyDescent="0.45">
      <c r="D5" s="5"/>
      <c r="E5" s="5"/>
      <c r="F5" s="5"/>
      <c r="G5" s="5"/>
      <c r="H5" s="5"/>
      <c r="I5" s="5"/>
    </row>
    <row r="6" spans="2:11" x14ac:dyDescent="0.45">
      <c r="B6" t="s">
        <v>0</v>
      </c>
      <c r="D6" s="3">
        <v>100</v>
      </c>
      <c r="E6" s="3">
        <v>110</v>
      </c>
      <c r="F6" s="3">
        <v>115</v>
      </c>
      <c r="G6" s="3">
        <v>120</v>
      </c>
      <c r="H6" s="3">
        <v>130</v>
      </c>
      <c r="I6" s="3">
        <v>140</v>
      </c>
      <c r="K6" t="s">
        <v>19</v>
      </c>
    </row>
    <row r="7" spans="2:11" x14ac:dyDescent="0.45">
      <c r="F7" s="4"/>
      <c r="G7" s="2"/>
      <c r="H7" s="2"/>
      <c r="I7" s="2"/>
    </row>
    <row r="8" spans="2:11" x14ac:dyDescent="0.45">
      <c r="B8" t="s">
        <v>1</v>
      </c>
      <c r="D8">
        <v>50</v>
      </c>
      <c r="E8">
        <v>55</v>
      </c>
      <c r="F8">
        <v>60</v>
      </c>
      <c r="G8">
        <v>63</v>
      </c>
      <c r="H8">
        <v>68</v>
      </c>
      <c r="I8">
        <v>70</v>
      </c>
      <c r="K8" t="s">
        <v>20</v>
      </c>
    </row>
    <row r="10" spans="2:11" x14ac:dyDescent="0.45">
      <c r="B10" s="1" t="s">
        <v>3</v>
      </c>
      <c r="D10" s="3">
        <f>D6-D8</f>
        <v>50</v>
      </c>
      <c r="E10" s="3">
        <f t="shared" ref="E10:I10" si="1">E6-E8</f>
        <v>55</v>
      </c>
      <c r="F10" s="3">
        <f t="shared" si="1"/>
        <v>55</v>
      </c>
      <c r="G10" s="3">
        <f t="shared" si="1"/>
        <v>57</v>
      </c>
      <c r="H10" s="3">
        <f t="shared" si="1"/>
        <v>62</v>
      </c>
      <c r="I10" s="3">
        <f t="shared" si="1"/>
        <v>70</v>
      </c>
      <c r="K10" t="s">
        <v>21</v>
      </c>
    </row>
    <row r="11" spans="2:11" x14ac:dyDescent="0.45">
      <c r="B11" s="1"/>
    </row>
    <row r="12" spans="2:11" x14ac:dyDescent="0.45">
      <c r="B12" t="s">
        <v>4</v>
      </c>
      <c r="D12">
        <v>10</v>
      </c>
      <c r="E12">
        <f>D12+1</f>
        <v>11</v>
      </c>
      <c r="F12">
        <f t="shared" ref="F12:I12" si="2">E12+1</f>
        <v>12</v>
      </c>
      <c r="G12">
        <f t="shared" si="2"/>
        <v>13</v>
      </c>
      <c r="H12">
        <f t="shared" si="2"/>
        <v>14</v>
      </c>
      <c r="I12">
        <f t="shared" si="2"/>
        <v>15</v>
      </c>
      <c r="K12" t="s">
        <v>22</v>
      </c>
    </row>
    <row r="14" spans="2:11" x14ac:dyDescent="0.45">
      <c r="B14" t="s">
        <v>5</v>
      </c>
      <c r="D14" s="3">
        <v>5</v>
      </c>
      <c r="E14" s="3">
        <f>D14+0.5</f>
        <v>5.5</v>
      </c>
      <c r="F14" s="3">
        <f t="shared" ref="F14:I14" si="3">E14+0.5</f>
        <v>6</v>
      </c>
      <c r="G14" s="3">
        <f t="shared" si="3"/>
        <v>6.5</v>
      </c>
      <c r="H14" s="3">
        <f t="shared" si="3"/>
        <v>7</v>
      </c>
      <c r="I14" s="3">
        <f t="shared" si="3"/>
        <v>7.5</v>
      </c>
      <c r="K14" t="s">
        <v>23</v>
      </c>
    </row>
    <row r="16" spans="2:11" x14ac:dyDescent="0.45">
      <c r="B16" t="s">
        <v>6</v>
      </c>
      <c r="D16">
        <v>1</v>
      </c>
      <c r="E16">
        <v>0</v>
      </c>
      <c r="F16">
        <v>2</v>
      </c>
      <c r="G16">
        <v>1</v>
      </c>
      <c r="H16">
        <v>2</v>
      </c>
      <c r="I16">
        <v>-1</v>
      </c>
      <c r="K16" t="s">
        <v>24</v>
      </c>
    </row>
    <row r="18" spans="2:11" x14ac:dyDescent="0.45">
      <c r="B18" s="1" t="s">
        <v>7</v>
      </c>
      <c r="D18" s="3">
        <f>D10-D12-D14-D16</f>
        <v>34</v>
      </c>
      <c r="E18" s="3">
        <f t="shared" ref="E18:I18" si="4">E10-E12-E14-E16</f>
        <v>38.5</v>
      </c>
      <c r="F18" s="3">
        <f t="shared" si="4"/>
        <v>35</v>
      </c>
      <c r="G18" s="3">
        <f t="shared" si="4"/>
        <v>36.5</v>
      </c>
      <c r="H18" s="3">
        <f t="shared" si="4"/>
        <v>39</v>
      </c>
      <c r="I18" s="3">
        <f t="shared" si="4"/>
        <v>48.5</v>
      </c>
      <c r="K18" t="s">
        <v>25</v>
      </c>
    </row>
    <row r="19" spans="2:11" x14ac:dyDescent="0.45">
      <c r="B19" s="5" t="s">
        <v>12</v>
      </c>
      <c r="C19" s="5"/>
      <c r="D19" s="6">
        <f>D18/D6</f>
        <v>0.34</v>
      </c>
      <c r="E19" s="6">
        <f t="shared" ref="E19:I19" si="5">E18/E6</f>
        <v>0.35</v>
      </c>
      <c r="F19" s="6">
        <f t="shared" si="5"/>
        <v>0.30434782608695654</v>
      </c>
      <c r="G19" s="6">
        <f t="shared" si="5"/>
        <v>0.30416666666666664</v>
      </c>
      <c r="H19" s="6">
        <f t="shared" si="5"/>
        <v>0.3</v>
      </c>
      <c r="I19" s="6">
        <f t="shared" si="5"/>
        <v>0.34642857142857142</v>
      </c>
      <c r="K19" t="s">
        <v>26</v>
      </c>
    </row>
    <row r="21" spans="2:11" x14ac:dyDescent="0.45">
      <c r="B21" t="s">
        <v>16</v>
      </c>
      <c r="D21">
        <v>3</v>
      </c>
      <c r="E21">
        <f>D21</f>
        <v>3</v>
      </c>
      <c r="F21">
        <f t="shared" ref="F21:I21" si="6">E21</f>
        <v>3</v>
      </c>
      <c r="G21">
        <f t="shared" si="6"/>
        <v>3</v>
      </c>
      <c r="H21">
        <f t="shared" si="6"/>
        <v>3</v>
      </c>
      <c r="I21">
        <f t="shared" si="6"/>
        <v>3</v>
      </c>
      <c r="K21" t="s">
        <v>27</v>
      </c>
    </row>
    <row r="23" spans="2:11" x14ac:dyDescent="0.45">
      <c r="B23" t="s">
        <v>8</v>
      </c>
      <c r="D23" s="3">
        <f>35%*(D18-D21)</f>
        <v>10.85</v>
      </c>
      <c r="E23" s="3">
        <f t="shared" ref="E23:I23" si="7">35%*(E18-E21)</f>
        <v>12.424999999999999</v>
      </c>
      <c r="F23" s="3">
        <f t="shared" si="7"/>
        <v>11.2</v>
      </c>
      <c r="G23" s="3">
        <f t="shared" si="7"/>
        <v>11.725</v>
      </c>
      <c r="H23" s="3">
        <f t="shared" si="7"/>
        <v>12.6</v>
      </c>
      <c r="I23" s="3">
        <f t="shared" si="7"/>
        <v>15.924999999999999</v>
      </c>
      <c r="K23" t="s">
        <v>28</v>
      </c>
    </row>
    <row r="25" spans="2:11" x14ac:dyDescent="0.45">
      <c r="B25" s="1" t="s">
        <v>9</v>
      </c>
      <c r="D25" s="3">
        <f>D18-D21-D23</f>
        <v>20.149999999999999</v>
      </c>
      <c r="E25" s="3">
        <f t="shared" ref="E25:I25" si="8">E18-E21-E23</f>
        <v>23.075000000000003</v>
      </c>
      <c r="F25" s="3">
        <f t="shared" si="8"/>
        <v>20.8</v>
      </c>
      <c r="G25" s="3">
        <f t="shared" si="8"/>
        <v>21.774999999999999</v>
      </c>
      <c r="H25" s="3">
        <f t="shared" si="8"/>
        <v>23.4</v>
      </c>
      <c r="I25" s="3">
        <f t="shared" si="8"/>
        <v>29.575000000000003</v>
      </c>
      <c r="K25" t="s">
        <v>29</v>
      </c>
    </row>
    <row r="27" spans="2:11" x14ac:dyDescent="0.45">
      <c r="B27" t="s">
        <v>10</v>
      </c>
      <c r="D27">
        <v>100</v>
      </c>
      <c r="E27">
        <f>D27</f>
        <v>100</v>
      </c>
      <c r="F27">
        <f t="shared" ref="F27:I27" si="9">E27</f>
        <v>100</v>
      </c>
      <c r="G27">
        <f t="shared" si="9"/>
        <v>100</v>
      </c>
      <c r="H27">
        <f t="shared" si="9"/>
        <v>100</v>
      </c>
      <c r="I27">
        <f t="shared" si="9"/>
        <v>100</v>
      </c>
      <c r="K27" t="s">
        <v>30</v>
      </c>
    </row>
    <row r="29" spans="2:11" x14ac:dyDescent="0.45">
      <c r="B29" s="1" t="s">
        <v>11</v>
      </c>
      <c r="D29" s="7">
        <f>D25/D27</f>
        <v>0.20149999999999998</v>
      </c>
      <c r="E29" s="7">
        <f t="shared" ref="E29:I29" si="10">E25/E27</f>
        <v>0.23075000000000004</v>
      </c>
      <c r="F29" s="7">
        <f t="shared" si="10"/>
        <v>0.20800000000000002</v>
      </c>
      <c r="G29" s="7">
        <f t="shared" si="10"/>
        <v>0.21775</v>
      </c>
      <c r="H29" s="7">
        <f t="shared" si="10"/>
        <v>0.23399999999999999</v>
      </c>
      <c r="I29" s="7">
        <f t="shared" si="10"/>
        <v>0.29575000000000001</v>
      </c>
      <c r="K29" t="s">
        <v>31</v>
      </c>
    </row>
    <row r="31" spans="2:11" x14ac:dyDescent="0.45">
      <c r="B31" t="s">
        <v>14</v>
      </c>
    </row>
    <row r="33" spans="2:11" x14ac:dyDescent="0.45">
      <c r="B33" t="s">
        <v>13</v>
      </c>
      <c r="D33">
        <v>6</v>
      </c>
      <c r="E33">
        <f>D33</f>
        <v>6</v>
      </c>
      <c r="F33">
        <f>E33</f>
        <v>6</v>
      </c>
      <c r="G33">
        <v>7</v>
      </c>
      <c r="H33">
        <v>7</v>
      </c>
      <c r="I33">
        <v>7</v>
      </c>
      <c r="K33" t="s">
        <v>32</v>
      </c>
    </row>
    <row r="35" spans="2:11" x14ac:dyDescent="0.45">
      <c r="B35" s="1" t="s">
        <v>15</v>
      </c>
      <c r="C35" s="1"/>
      <c r="D35" s="8">
        <f>D18+D33</f>
        <v>40</v>
      </c>
      <c r="E35" s="8">
        <f t="shared" ref="E35:I35" si="11">E18+E33</f>
        <v>44.5</v>
      </c>
      <c r="F35" s="8">
        <f t="shared" si="11"/>
        <v>41</v>
      </c>
      <c r="G35" s="8">
        <f t="shared" si="11"/>
        <v>43.5</v>
      </c>
      <c r="H35" s="8">
        <f t="shared" si="11"/>
        <v>46</v>
      </c>
      <c r="I35" s="8">
        <f t="shared" si="11"/>
        <v>55.5</v>
      </c>
      <c r="K35" t="s">
        <v>33</v>
      </c>
    </row>
    <row r="36" spans="2:11" x14ac:dyDescent="0.45">
      <c r="B36" s="5" t="s">
        <v>17</v>
      </c>
      <c r="C36" s="5"/>
      <c r="D36" s="6">
        <f>D35/D6</f>
        <v>0.4</v>
      </c>
      <c r="E36" s="6">
        <f t="shared" ref="E36:I36" si="12">E35/E6</f>
        <v>0.40454545454545454</v>
      </c>
      <c r="F36" s="6">
        <f t="shared" si="12"/>
        <v>0.35652173913043478</v>
      </c>
      <c r="G36" s="6">
        <f t="shared" si="12"/>
        <v>0.36249999999999999</v>
      </c>
      <c r="H36" s="6">
        <f t="shared" si="12"/>
        <v>0.35384615384615387</v>
      </c>
      <c r="I36" s="6">
        <f t="shared" si="12"/>
        <v>0.39642857142857141</v>
      </c>
      <c r="K36" t="s">
        <v>34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Stabilini</dc:creator>
  <cp:lastModifiedBy>lesypav</cp:lastModifiedBy>
  <dcterms:created xsi:type="dcterms:W3CDTF">2013-04-28T08:31:03Z</dcterms:created>
  <dcterms:modified xsi:type="dcterms:W3CDTF">2018-01-21T16:25:24Z</dcterms:modified>
</cp:coreProperties>
</file>